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428F0C07-A915-4FB5-BFD0-DB69099DDAF8}" xr6:coauthVersionLast="47" xr6:coauthVersionMax="47" xr10:uidLastSave="{00000000-0000-0000-0000-000000000000}"/>
  <bookViews>
    <workbookView xWindow="57480" yWindow="-120" windowWidth="24240" windowHeight="18240" xr2:uid="{4BD4FDD1-6D24-44CC-B48D-35C6E474F696}"/>
  </bookViews>
  <sheets>
    <sheet name="Taupunktkurve" sheetId="1" r:id="rId1"/>
    <sheet name="Sprungsche Forme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D52" i="1" s="1"/>
  <c r="E52" i="1" s="1"/>
  <c r="F52" i="1" s="1"/>
  <c r="B52" i="1"/>
  <c r="C51" i="1"/>
  <c r="D51" i="1" s="1"/>
  <c r="E51" i="1" s="1"/>
  <c r="F51" i="1" s="1"/>
  <c r="B51" i="1"/>
  <c r="C50" i="1"/>
  <c r="D50" i="1" s="1"/>
  <c r="E50" i="1" s="1"/>
  <c r="F50" i="1" s="1"/>
  <c r="B50" i="1"/>
  <c r="C49" i="1"/>
  <c r="D49" i="1" s="1"/>
  <c r="E49" i="1" s="1"/>
  <c r="F49" i="1" s="1"/>
  <c r="B49" i="1"/>
  <c r="C48" i="1"/>
  <c r="D48" i="1" s="1"/>
  <c r="E48" i="1" s="1"/>
  <c r="F48" i="1" s="1"/>
  <c r="B48" i="1"/>
  <c r="D47" i="1"/>
  <c r="E47" i="1" s="1"/>
  <c r="F47" i="1" s="1"/>
  <c r="C47" i="1"/>
  <c r="B47" i="1"/>
  <c r="D46" i="1"/>
  <c r="E46" i="1" s="1"/>
  <c r="F46" i="1" s="1"/>
  <c r="C46" i="1"/>
  <c r="B46" i="1"/>
  <c r="D45" i="1"/>
  <c r="E45" i="1" s="1"/>
  <c r="F45" i="1" s="1"/>
  <c r="C45" i="1"/>
  <c r="B45" i="1"/>
  <c r="C44" i="1"/>
  <c r="D44" i="1" s="1"/>
  <c r="E44" i="1" s="1"/>
  <c r="F44" i="1" s="1"/>
  <c r="B44" i="1"/>
  <c r="D43" i="1"/>
  <c r="E43" i="1" s="1"/>
  <c r="F43" i="1" s="1"/>
  <c r="C43" i="1"/>
  <c r="B43" i="1"/>
  <c r="C42" i="1"/>
  <c r="D42" i="1" s="1"/>
  <c r="E42" i="1" s="1"/>
  <c r="F42" i="1" s="1"/>
  <c r="B42" i="1"/>
  <c r="C41" i="1"/>
  <c r="D41" i="1" s="1"/>
  <c r="E41" i="1" s="1"/>
  <c r="F41" i="1" s="1"/>
  <c r="B41" i="1"/>
  <c r="C40" i="1"/>
  <c r="D40" i="1" s="1"/>
  <c r="E40" i="1" s="1"/>
  <c r="F40" i="1" s="1"/>
  <c r="B40" i="1"/>
  <c r="C39" i="1"/>
  <c r="D39" i="1" s="1"/>
  <c r="E39" i="1" s="1"/>
  <c r="F39" i="1" s="1"/>
  <c r="B39" i="1"/>
  <c r="E38" i="1"/>
  <c r="F38" i="1" s="1"/>
  <c r="D38" i="1"/>
  <c r="C38" i="1"/>
  <c r="B38" i="1"/>
  <c r="C37" i="1"/>
  <c r="D37" i="1" s="1"/>
  <c r="E37" i="1" s="1"/>
  <c r="F37" i="1" s="1"/>
  <c r="B37" i="1"/>
  <c r="C36" i="1"/>
  <c r="D36" i="1" s="1"/>
  <c r="E36" i="1" s="1"/>
  <c r="F36" i="1" s="1"/>
  <c r="B36" i="1"/>
  <c r="C35" i="1"/>
  <c r="D35" i="1" s="1"/>
  <c r="E35" i="1" s="1"/>
  <c r="F35" i="1" s="1"/>
  <c r="B35" i="1"/>
  <c r="C34" i="1"/>
  <c r="D34" i="1" s="1"/>
  <c r="E34" i="1" s="1"/>
  <c r="F34" i="1" s="1"/>
  <c r="B34" i="1"/>
  <c r="C33" i="1"/>
  <c r="D33" i="1" s="1"/>
  <c r="E33" i="1" s="1"/>
  <c r="F33" i="1" s="1"/>
  <c r="B33" i="1"/>
  <c r="C32" i="1"/>
  <c r="D32" i="1" s="1"/>
  <c r="E32" i="1" s="1"/>
  <c r="F32" i="1" s="1"/>
  <c r="B32" i="1"/>
  <c r="C31" i="1"/>
  <c r="D31" i="1" s="1"/>
  <c r="E31" i="1" s="1"/>
  <c r="F31" i="1" s="1"/>
  <c r="B31" i="1"/>
  <c r="C30" i="1"/>
  <c r="D30" i="1" s="1"/>
  <c r="E30" i="1" s="1"/>
  <c r="F30" i="1" s="1"/>
  <c r="B30" i="1"/>
  <c r="C29" i="1"/>
  <c r="D29" i="1" s="1"/>
  <c r="E29" i="1" s="1"/>
  <c r="F29" i="1" s="1"/>
  <c r="B29" i="1"/>
  <c r="C28" i="1"/>
  <c r="D28" i="1" s="1"/>
  <c r="E28" i="1" s="1"/>
  <c r="F28" i="1" s="1"/>
  <c r="B28" i="1"/>
  <c r="C27" i="1"/>
  <c r="D27" i="1" s="1"/>
  <c r="E27" i="1" s="1"/>
  <c r="F27" i="1" s="1"/>
  <c r="B27" i="1"/>
  <c r="C26" i="1"/>
  <c r="D26" i="1" s="1"/>
  <c r="E26" i="1" s="1"/>
  <c r="F26" i="1" s="1"/>
  <c r="B26" i="1"/>
  <c r="C25" i="1"/>
  <c r="D25" i="1" s="1"/>
  <c r="E25" i="1" s="1"/>
  <c r="F25" i="1" s="1"/>
  <c r="B25" i="1"/>
  <c r="C24" i="1"/>
  <c r="D24" i="1" s="1"/>
  <c r="E24" i="1" s="1"/>
  <c r="F24" i="1" s="1"/>
  <c r="B24" i="1"/>
  <c r="C23" i="1"/>
  <c r="D23" i="1" s="1"/>
  <c r="E23" i="1" s="1"/>
  <c r="F23" i="1" s="1"/>
  <c r="B23" i="1"/>
  <c r="D22" i="1"/>
  <c r="E22" i="1" s="1"/>
  <c r="F22" i="1" s="1"/>
  <c r="C22" i="1"/>
  <c r="B22" i="1"/>
  <c r="C21" i="1"/>
  <c r="D21" i="1" s="1"/>
  <c r="E21" i="1" s="1"/>
  <c r="F21" i="1" s="1"/>
  <c r="B21" i="1"/>
  <c r="C20" i="1"/>
  <c r="D20" i="1" s="1"/>
  <c r="E20" i="1" s="1"/>
  <c r="F20" i="1" s="1"/>
  <c r="B20" i="1"/>
  <c r="D19" i="1"/>
  <c r="E19" i="1" s="1"/>
  <c r="F19" i="1" s="1"/>
  <c r="C19" i="1"/>
  <c r="B19" i="1"/>
  <c r="C18" i="1"/>
  <c r="D18" i="1" s="1"/>
  <c r="E18" i="1" s="1"/>
  <c r="F18" i="1" s="1"/>
  <c r="B18" i="1"/>
  <c r="C17" i="1"/>
  <c r="D17" i="1" s="1"/>
  <c r="E17" i="1" s="1"/>
  <c r="F17" i="1" s="1"/>
  <c r="B17" i="1"/>
  <c r="C16" i="1"/>
  <c r="D16" i="1" s="1"/>
  <c r="E16" i="1" s="1"/>
  <c r="F16" i="1" s="1"/>
  <c r="B16" i="1"/>
  <c r="C15" i="1"/>
  <c r="D15" i="1" s="1"/>
  <c r="E15" i="1" s="1"/>
  <c r="F15" i="1" s="1"/>
  <c r="B15" i="1"/>
  <c r="E14" i="1"/>
  <c r="F14" i="1" s="1"/>
  <c r="D14" i="1"/>
  <c r="C14" i="1"/>
  <c r="B14" i="1"/>
  <c r="C13" i="1"/>
  <c r="D13" i="1" s="1"/>
  <c r="E13" i="1" s="1"/>
  <c r="F13" i="1" s="1"/>
  <c r="B13" i="1"/>
  <c r="C12" i="1"/>
  <c r="D12" i="1" s="1"/>
  <c r="E12" i="1" s="1"/>
  <c r="F12" i="1" s="1"/>
  <c r="B12" i="1"/>
  <c r="D11" i="1"/>
  <c r="E11" i="1" s="1"/>
  <c r="F11" i="1" s="1"/>
  <c r="C11" i="1"/>
  <c r="B11" i="1"/>
  <c r="C10" i="1"/>
  <c r="D10" i="1" s="1"/>
  <c r="E10" i="1" s="1"/>
  <c r="F10" i="1" s="1"/>
  <c r="B10" i="1"/>
  <c r="C9" i="1"/>
  <c r="D9" i="1" s="1"/>
  <c r="E9" i="1" s="1"/>
  <c r="F9" i="1" s="1"/>
  <c r="B9" i="1"/>
  <c r="C8" i="1"/>
  <c r="D8" i="1" s="1"/>
  <c r="E8" i="1" s="1"/>
  <c r="F8" i="1" s="1"/>
  <c r="B8" i="1"/>
  <c r="C7" i="1"/>
  <c r="D7" i="1" s="1"/>
  <c r="E7" i="1" s="1"/>
  <c r="F7" i="1" s="1"/>
  <c r="B7" i="1"/>
  <c r="C6" i="1"/>
  <c r="D6" i="1" s="1"/>
  <c r="E6" i="1" s="1"/>
  <c r="F6" i="1" s="1"/>
  <c r="B6" i="1"/>
  <c r="C5" i="1"/>
  <c r="D5" i="1" s="1"/>
  <c r="E5" i="1" s="1"/>
  <c r="F5" i="1" s="1"/>
  <c r="B5" i="1"/>
  <c r="C4" i="1"/>
  <c r="D4" i="1" s="1"/>
  <c r="E4" i="1" s="1"/>
  <c r="F4" i="1" s="1"/>
  <c r="B4" i="1"/>
  <c r="C3" i="1"/>
  <c r="D3" i="1" s="1"/>
  <c r="E3" i="1" s="1"/>
  <c r="F3" i="1" s="1"/>
  <c r="B3" i="1"/>
  <c r="C2" i="1"/>
  <c r="D2" i="1" s="1"/>
  <c r="E2" i="1" s="1"/>
  <c r="F2" i="1" s="1"/>
  <c r="B2" i="1"/>
  <c r="D4" i="2"/>
  <c r="C4" i="2"/>
  <c r="E4" i="2" s="1"/>
  <c r="F4" i="2" l="1"/>
</calcChain>
</file>

<file path=xl/sharedStrings.xml><?xml version="1.0" encoding="utf-8"?>
<sst xmlns="http://schemas.openxmlformats.org/spreadsheetml/2006/main" count="25" uniqueCount="25">
  <si>
    <t>T (feucht)</t>
  </si>
  <si>
    <t>T (trocken)</t>
  </si>
  <si>
    <t>Berechnung der relativen Luftfeuchte mit Psychrometer</t>
  </si>
  <si>
    <t>rel. LF</t>
  </si>
  <si>
    <r>
      <t>max. LF</t>
    </r>
    <r>
      <rPr>
        <b/>
        <sz val="12"/>
        <color theme="1"/>
        <rFont val="Calibri"/>
        <family val="2"/>
        <scheme val="minor"/>
      </rPr>
      <t xml:space="preserve"> (g/m³)</t>
    </r>
  </si>
  <si>
    <r>
      <t xml:space="preserve">abs. LF </t>
    </r>
    <r>
      <rPr>
        <b/>
        <sz val="12"/>
        <color theme="1"/>
        <rFont val="Calibri"/>
        <family val="2"/>
        <scheme val="minor"/>
      </rPr>
      <t>(g/m³)</t>
    </r>
  </si>
  <si>
    <r>
      <t xml:space="preserve">TP </t>
    </r>
    <r>
      <rPr>
        <b/>
        <sz val="12"/>
        <color theme="1"/>
        <rFont val="Calibri"/>
        <family val="2"/>
        <scheme val="minor"/>
      </rPr>
      <t>(°C)</t>
    </r>
  </si>
  <si>
    <t>Tempertaur C</t>
  </si>
  <si>
    <t>Temp K</t>
  </si>
  <si>
    <t>exp</t>
  </si>
  <si>
    <t>E</t>
  </si>
  <si>
    <t>Rho [kg/m³]</t>
  </si>
  <si>
    <t>Rho [g/m³]</t>
  </si>
  <si>
    <t>Trockenthermometer</t>
  </si>
  <si>
    <t>Feuchtthermometer</t>
  </si>
  <si>
    <t>relative Luftfeuchte</t>
  </si>
  <si>
    <t>maximale Luftfeuchte</t>
  </si>
  <si>
    <t>absolute Luftfeuchte</t>
  </si>
  <si>
    <t>Taupunkt</t>
  </si>
  <si>
    <t>Achtung:</t>
  </si>
  <si>
    <t>Wird der Wert für die relative Luftfeuchte</t>
  </si>
  <si>
    <t>rot dargestellt, dann sind die Eingaben falsch.</t>
  </si>
  <si>
    <t>Prüfe in dem Fall Deine Werte.</t>
  </si>
  <si>
    <t>Der Wert für das Trockenthermometer muss</t>
  </si>
  <si>
    <t>höher sein, als der Wert für das Feuchtthermometer!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</si>
</sst>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9" fontId="1" fillId="2" borderId="3" xfId="0" applyNumberFormat="1" applyFont="1" applyFill="1" applyBorder="1"/>
    <xf numFmtId="9" fontId="1" fillId="3" borderId="2" xfId="0" applyNumberFormat="1" applyFont="1" applyFill="1" applyBorder="1"/>
    <xf numFmtId="0" fontId="2" fillId="0" borderId="0" xfId="0" applyFont="1"/>
    <xf numFmtId="164" fontId="0" fillId="0" borderId="0" xfId="0" applyNumberFormat="1"/>
    <xf numFmtId="164" fontId="1" fillId="2" borderId="1" xfId="0" applyNumberFormat="1" applyFont="1" applyFill="1" applyBorder="1"/>
    <xf numFmtId="164" fontId="1" fillId="3" borderId="4" xfId="0" applyNumberFormat="1" applyFont="1" applyFill="1" applyBorder="1"/>
    <xf numFmtId="0" fontId="1" fillId="0" borderId="1" xfId="0" applyFont="1" applyBorder="1"/>
    <xf numFmtId="164" fontId="1" fillId="3" borderId="1" xfId="0" applyNumberFormat="1" applyFont="1" applyFill="1" applyBorder="1"/>
    <xf numFmtId="1" fontId="0" fillId="0" borderId="0" xfId="0" applyNumberFormat="1"/>
    <xf numFmtId="1" fontId="1" fillId="0" borderId="1" xfId="0" applyNumberFormat="1" applyFont="1" applyBorder="1"/>
    <xf numFmtId="1" fontId="1" fillId="3" borderId="1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0" fillId="2" borderId="9" xfId="0" applyFill="1" applyBorder="1"/>
    <xf numFmtId="0" fontId="1" fillId="2" borderId="9" xfId="0" applyFont="1" applyFill="1" applyBorder="1"/>
    <xf numFmtId="0" fontId="0" fillId="2" borderId="11" xfId="0" applyFill="1" applyBorder="1"/>
    <xf numFmtId="0" fontId="0" fillId="2" borderId="12" xfId="0" applyFill="1" applyBorder="1"/>
    <xf numFmtId="164" fontId="0" fillId="2" borderId="12" xfId="0" applyNumberFormat="1" applyFill="1" applyBorder="1"/>
    <xf numFmtId="1" fontId="0" fillId="2" borderId="12" xfId="0" applyNumberFormat="1" applyFill="1" applyBorder="1"/>
    <xf numFmtId="0" fontId="0" fillId="2" borderId="13" xfId="0" applyFill="1" applyBorder="1"/>
    <xf numFmtId="0" fontId="1" fillId="4" borderId="10" xfId="0" applyFont="1" applyFill="1" applyBorder="1"/>
    <xf numFmtId="0" fontId="1" fillId="4" borderId="1" xfId="0" applyFont="1" applyFill="1" applyBorder="1"/>
    <xf numFmtId="2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6" fillId="2" borderId="9" xfId="0" applyFont="1" applyFill="1" applyBorder="1"/>
    <xf numFmtId="0" fontId="6" fillId="0" borderId="0" xfId="0" applyFont="1"/>
    <xf numFmtId="0" fontId="6" fillId="2" borderId="1" xfId="0" applyFont="1" applyFill="1" applyBorder="1"/>
    <xf numFmtId="164" fontId="6" fillId="2" borderId="1" xfId="0" applyNumberFormat="1" applyFont="1" applyFill="1" applyBorder="1"/>
    <xf numFmtId="1" fontId="6" fillId="2" borderId="1" xfId="0" applyNumberFormat="1" applyFont="1" applyFill="1" applyBorder="1"/>
    <xf numFmtId="0" fontId="7" fillId="5" borderId="0" xfId="0" applyFont="1" applyFill="1"/>
    <xf numFmtId="0" fontId="0" fillId="5" borderId="0" xfId="0" applyFill="1"/>
    <xf numFmtId="0" fontId="4" fillId="5" borderId="0" xfId="0" applyFont="1" applyFill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/>
              <a:t>Taupunktkurve</a:t>
            </a:r>
            <a:endParaRPr lang="en-US"/>
          </a:p>
        </c:rich>
      </c:tx>
      <c:layout>
        <c:manualLayout>
          <c:xMode val="edge"/>
          <c:yMode val="edge"/>
          <c:x val="0.40125141610568593"/>
          <c:y val="3.9965247610773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243026482356634"/>
          <c:y val="0.10871893643252963"/>
          <c:w val="0.78182839515461944"/>
          <c:h val="0.74642076831120596"/>
        </c:manualLayout>
      </c:layout>
      <c:areaChart>
        <c:grouping val="standard"/>
        <c:varyColors val="0"/>
        <c:ser>
          <c:idx val="0"/>
          <c:order val="0"/>
          <c:tx>
            <c:strRef>
              <c:f>[1]Tabelle1!$F$1</c:f>
              <c:strCache>
                <c:ptCount val="1"/>
                <c:pt idx="0">
                  <c:v>Rho [g/m³]</c:v>
                </c:pt>
              </c:strCache>
            </c:strRef>
          </c:tx>
          <c:spPr>
            <a:solidFill>
              <a:schemeClr val="accent1">
                <a:alpha val="32000"/>
              </a:schemeClr>
            </a:solidFill>
            <a:ln w="25400">
              <a:solidFill>
                <a:srgbClr val="800000"/>
              </a:solidFill>
              <a:prstDash val="solid"/>
            </a:ln>
          </c:spPr>
          <c:cat>
            <c:numRef>
              <c:f>[1]Tabelle1!$A$2:$A$52</c:f>
              <c:numCache>
                <c:formatCode>General</c:formatCode>
                <c:ptCount val="5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</c:numCache>
            </c:numRef>
          </c:cat>
          <c:val>
            <c:numRef>
              <c:f>[1]Tabelle1!$F$2:$F$52</c:f>
              <c:numCache>
                <c:formatCode>0.00</c:formatCode>
                <c:ptCount val="51"/>
                <c:pt idx="0">
                  <c:v>2.3604372199199548</c:v>
                </c:pt>
                <c:pt idx="1">
                  <c:v>2.5439014273277181</c:v>
                </c:pt>
                <c:pt idx="2">
                  <c:v>2.7398160347645537</c:v>
                </c:pt>
                <c:pt idx="3">
                  <c:v>2.9488965111011352</c:v>
                </c:pt>
                <c:pt idx="4">
                  <c:v>3.1718913812864367</c:v>
                </c:pt>
                <c:pt idx="5">
                  <c:v>3.4095833285036607</c:v>
                </c:pt>
                <c:pt idx="6">
                  <c:v>3.6627903147059846</c:v>
                </c:pt>
                <c:pt idx="7">
                  <c:v>3.9323667191974652</c:v>
                </c:pt>
                <c:pt idx="8">
                  <c:v>4.2192044949039778</c:v>
                </c:pt>
                <c:pt idx="9">
                  <c:v>4.5242343419588948</c:v>
                </c:pt>
                <c:pt idx="10">
                  <c:v>4.8484268982083956</c:v>
                </c:pt>
                <c:pt idx="11">
                  <c:v>5.1927939462218751</c:v>
                </c:pt>
                <c:pt idx="12">
                  <c:v>5.5583896363738781</c:v>
                </c:pt>
                <c:pt idx="13">
                  <c:v>5.9463117255453488</c:v>
                </c:pt>
                <c:pt idx="14">
                  <c:v>6.3577028309738663</c:v>
                </c:pt>
                <c:pt idx="15">
                  <c:v>6.7937516987647948</c:v>
                </c:pt>
                <c:pt idx="16">
                  <c:v>7.2556944865580952</c:v>
                </c:pt>
                <c:pt idx="17">
                  <c:v>7.7448160598288807</c:v>
                </c:pt>
                <c:pt idx="18">
                  <c:v>8.2624513012835603</c:v>
                </c:pt>
                <c:pt idx="19">
                  <c:v>8.8099864327979454</c:v>
                </c:pt>
                <c:pt idx="20">
                  <c:v>9.3888603493284641</c:v>
                </c:pt>
                <c:pt idx="21">
                  <c:v>10.000565964213378</c:v>
                </c:pt>
                <c:pt idx="22">
                  <c:v>10.646651565266845</c:v>
                </c:pt>
                <c:pt idx="23">
                  <c:v>11.328722181055591</c:v>
                </c:pt>
                <c:pt idx="24">
                  <c:v>12.048440956735142</c:v>
                </c:pt>
                <c:pt idx="25">
                  <c:v>12.807530538810795</c:v>
                </c:pt>
                <c:pt idx="26">
                  <c:v>13.607774468176913</c:v>
                </c:pt>
                <c:pt idx="27">
                  <c:v>14.451018580777644</c:v>
                </c:pt>
                <c:pt idx="28">
                  <c:v>15.339172415222013</c:v>
                </c:pt>
                <c:pt idx="29">
                  <c:v>16.27421062667694</c:v>
                </c:pt>
                <c:pt idx="30">
                  <c:v>17.258174406353167</c:v>
                </c:pt>
                <c:pt idx="31">
                  <c:v>18.293172905890867</c:v>
                </c:pt>
                <c:pt idx="32">
                  <c:v>19.381384665944577</c:v>
                </c:pt>
                <c:pt idx="33">
                  <c:v>20.525059048260236</c:v>
                </c:pt>
                <c:pt idx="34">
                  <c:v>21.726517670531212</c:v>
                </c:pt>
                <c:pt idx="35">
                  <c:v>22.988155843314956</c:v>
                </c:pt>
                <c:pt idx="36">
                  <c:v>24.31244400828718</c:v>
                </c:pt>
                <c:pt idx="37">
                  <c:v>25.701929177106638</c:v>
                </c:pt>
                <c:pt idx="38">
                  <c:v>27.159236370160151</c:v>
                </c:pt>
                <c:pt idx="39">
                  <c:v>28.687070054455265</c:v>
                </c:pt>
                <c:pt idx="40">
                  <c:v>30.288215579925424</c:v>
                </c:pt>
                <c:pt idx="41">
                  <c:v>31.965540613412017</c:v>
                </c:pt>
                <c:pt idx="42">
                  <c:v>33.721996569586338</c:v>
                </c:pt>
                <c:pt idx="43">
                  <c:v>35.56062003807515</c:v>
                </c:pt>
                <c:pt idx="44">
                  <c:v>37.484534206053667</c:v>
                </c:pt>
                <c:pt idx="45">
                  <c:v>39.496950275571578</c:v>
                </c:pt>
                <c:pt idx="46">
                  <c:v>41.601168874879306</c:v>
                </c:pt>
                <c:pt idx="47">
                  <c:v>43.800581463024514</c:v>
                </c:pt>
                <c:pt idx="48">
                  <c:v>46.098671726991945</c:v>
                </c:pt>
                <c:pt idx="49">
                  <c:v>48.499016970662893</c:v>
                </c:pt>
                <c:pt idx="50">
                  <c:v>51.005289494876564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96A-9523-2721044E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791791"/>
        <c:axId val="1"/>
      </c:areaChart>
      <c:catAx>
        <c:axId val="1325791791"/>
        <c:scaling>
          <c:orientation val="minMax"/>
        </c:scaling>
        <c:delete val="0"/>
        <c:axPos val="b"/>
        <c:majorGridlines>
          <c:spPr>
            <a:ln w="0">
              <a:solidFill>
                <a:srgbClr val="000000"/>
              </a:solidFill>
              <a:prstDash val="sysDash"/>
            </a:ln>
          </c:spPr>
        </c:majorGridlines>
        <c:minorGridlines>
          <c:spPr>
            <a:ln w="0">
              <a:prstDash val="dashDot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24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Temperatur (</a:t>
                </a:r>
                <a:r>
                  <a:rPr lang="de-DE" sz="2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°</a:t>
                </a:r>
                <a:r>
                  <a:rPr lang="de-DE" sz="24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.36300531930842994"/>
              <c:y val="0.92369003819028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2400"/>
                  <a:t>Maximale Luftfeuchte (g/m³)</a:t>
                </a:r>
              </a:p>
            </c:rich>
          </c:tx>
          <c:layout>
            <c:manualLayout>
              <c:xMode val="edge"/>
              <c:yMode val="edge"/>
              <c:x val="1.1758250325335382E-2"/>
              <c:y val="0.13582441207057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in"/>
        <c:tickLblPos val="nextTo"/>
        <c:spPr>
          <a:ln w="222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25791791"/>
        <c:crossesAt val="-20"/>
        <c:crossBetween val="midCat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415925</xdr:colOff>
      <xdr:row>0</xdr:row>
      <xdr:rowOff>161924</xdr:rowOff>
    </xdr:from>
    <xdr:to>
      <xdr:col>20</xdr:col>
      <xdr:colOff>707571</xdr:colOff>
      <xdr:row>45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DE06E6-2404-444D-AD4B-98E503F43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Kolleg\Geophysik\2.Kursjahr\Taupunktkurve%20(1).xls" TargetMode="External"/><Relationship Id="rId1" Type="http://schemas.openxmlformats.org/officeDocument/2006/relationships/externalLinkPath" Target="file:///I:\Kolleg\Geophysik\2.Kursjahr\Taupunktkurv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Tabelle2"/>
      <sheetName val="Tabelle3"/>
    </sheetNames>
    <sheetDataSet>
      <sheetData sheetId="0">
        <row r="1">
          <cell r="A1" t="str">
            <v>Tempertaur C</v>
          </cell>
          <cell r="F1" t="str">
            <v>Rho [g/m³]</v>
          </cell>
        </row>
        <row r="2">
          <cell r="A2">
            <v>-10</v>
          </cell>
          <cell r="F2">
            <v>2.3604372199199548</v>
          </cell>
        </row>
        <row r="3">
          <cell r="A3">
            <v>-9</v>
          </cell>
          <cell r="F3">
            <v>2.5439014273277181</v>
          </cell>
        </row>
        <row r="4">
          <cell r="A4">
            <v>-8</v>
          </cell>
          <cell r="F4">
            <v>2.7398160347645537</v>
          </cell>
        </row>
        <row r="5">
          <cell r="A5">
            <v>-7</v>
          </cell>
          <cell r="F5">
            <v>2.9488965111011352</v>
          </cell>
        </row>
        <row r="6">
          <cell r="A6">
            <v>-6</v>
          </cell>
          <cell r="F6">
            <v>3.1718913812864367</v>
          </cell>
        </row>
        <row r="7">
          <cell r="A7">
            <v>-5</v>
          </cell>
          <cell r="F7">
            <v>3.4095833285036607</v>
          </cell>
        </row>
        <row r="8">
          <cell r="A8">
            <v>-4</v>
          </cell>
          <cell r="F8">
            <v>3.6627903147059846</v>
          </cell>
        </row>
        <row r="9">
          <cell r="A9">
            <v>-3</v>
          </cell>
          <cell r="F9">
            <v>3.9323667191974652</v>
          </cell>
        </row>
        <row r="10">
          <cell r="A10">
            <v>-2</v>
          </cell>
          <cell r="F10">
            <v>4.2192044949039778</v>
          </cell>
        </row>
        <row r="11">
          <cell r="A11">
            <v>-1</v>
          </cell>
          <cell r="F11">
            <v>4.5242343419588948</v>
          </cell>
        </row>
        <row r="12">
          <cell r="A12">
            <v>0</v>
          </cell>
          <cell r="F12">
            <v>4.8484268982083956</v>
          </cell>
        </row>
        <row r="13">
          <cell r="A13">
            <v>1</v>
          </cell>
          <cell r="F13">
            <v>5.1927939462218751</v>
          </cell>
        </row>
        <row r="14">
          <cell r="A14">
            <v>2</v>
          </cell>
          <cell r="F14">
            <v>5.5583896363738781</v>
          </cell>
        </row>
        <row r="15">
          <cell r="A15">
            <v>3</v>
          </cell>
          <cell r="F15">
            <v>5.9463117255453488</v>
          </cell>
        </row>
        <row r="16">
          <cell r="A16">
            <v>4</v>
          </cell>
          <cell r="F16">
            <v>6.3577028309738663</v>
          </cell>
        </row>
        <row r="17">
          <cell r="A17">
            <v>5</v>
          </cell>
          <cell r="F17">
            <v>6.7937516987647948</v>
          </cell>
        </row>
        <row r="18">
          <cell r="A18">
            <v>6</v>
          </cell>
          <cell r="F18">
            <v>7.2556944865580952</v>
          </cell>
        </row>
        <row r="19">
          <cell r="A19">
            <v>7</v>
          </cell>
          <cell r="F19">
            <v>7.7448160598288807</v>
          </cell>
        </row>
        <row r="20">
          <cell r="A20">
            <v>8</v>
          </cell>
          <cell r="F20">
            <v>8.2624513012835603</v>
          </cell>
        </row>
        <row r="21">
          <cell r="A21">
            <v>9</v>
          </cell>
          <cell r="F21">
            <v>8.8099864327979454</v>
          </cell>
        </row>
        <row r="22">
          <cell r="A22">
            <v>10</v>
          </cell>
          <cell r="F22">
            <v>9.3888603493284641</v>
          </cell>
        </row>
        <row r="23">
          <cell r="A23">
            <v>11</v>
          </cell>
          <cell r="F23">
            <v>10.000565964213378</v>
          </cell>
        </row>
        <row r="24">
          <cell r="A24">
            <v>12</v>
          </cell>
          <cell r="F24">
            <v>10.646651565266845</v>
          </cell>
        </row>
        <row r="25">
          <cell r="A25">
            <v>13</v>
          </cell>
          <cell r="F25">
            <v>11.328722181055591</v>
          </cell>
        </row>
        <row r="26">
          <cell r="A26">
            <v>14</v>
          </cell>
          <cell r="F26">
            <v>12.048440956735142</v>
          </cell>
        </row>
        <row r="27">
          <cell r="A27">
            <v>15</v>
          </cell>
          <cell r="F27">
            <v>12.807530538810795</v>
          </cell>
        </row>
        <row r="28">
          <cell r="A28">
            <v>16</v>
          </cell>
          <cell r="F28">
            <v>13.607774468176913</v>
          </cell>
        </row>
        <row r="29">
          <cell r="A29">
            <v>17</v>
          </cell>
          <cell r="F29">
            <v>14.451018580777644</v>
          </cell>
        </row>
        <row r="30">
          <cell r="A30">
            <v>18</v>
          </cell>
          <cell r="F30">
            <v>15.339172415222013</v>
          </cell>
        </row>
        <row r="31">
          <cell r="A31">
            <v>19</v>
          </cell>
          <cell r="F31">
            <v>16.27421062667694</v>
          </cell>
        </row>
        <row r="32">
          <cell r="A32">
            <v>20</v>
          </cell>
          <cell r="F32">
            <v>17.258174406353167</v>
          </cell>
        </row>
        <row r="33">
          <cell r="A33">
            <v>21</v>
          </cell>
          <cell r="F33">
            <v>18.293172905890867</v>
          </cell>
        </row>
        <row r="34">
          <cell r="A34">
            <v>22</v>
          </cell>
          <cell r="F34">
            <v>19.381384665944577</v>
          </cell>
        </row>
        <row r="35">
          <cell r="A35">
            <v>23</v>
          </cell>
          <cell r="F35">
            <v>20.525059048260236</v>
          </cell>
        </row>
        <row r="36">
          <cell r="A36">
            <v>24</v>
          </cell>
          <cell r="F36">
            <v>21.726517670531212</v>
          </cell>
        </row>
        <row r="37">
          <cell r="A37">
            <v>25</v>
          </cell>
          <cell r="F37">
            <v>22.988155843314956</v>
          </cell>
        </row>
        <row r="38">
          <cell r="A38">
            <v>26</v>
          </cell>
          <cell r="F38">
            <v>24.31244400828718</v>
          </cell>
        </row>
        <row r="39">
          <cell r="A39">
            <v>27</v>
          </cell>
          <cell r="F39">
            <v>25.701929177106638</v>
          </cell>
        </row>
        <row r="40">
          <cell r="A40">
            <v>28</v>
          </cell>
          <cell r="F40">
            <v>27.159236370160151</v>
          </cell>
        </row>
        <row r="41">
          <cell r="A41">
            <v>29</v>
          </cell>
          <cell r="F41">
            <v>28.687070054455265</v>
          </cell>
        </row>
        <row r="42">
          <cell r="A42">
            <v>30</v>
          </cell>
          <cell r="F42">
            <v>30.288215579925424</v>
          </cell>
        </row>
        <row r="43">
          <cell r="A43">
            <v>31</v>
          </cell>
          <cell r="F43">
            <v>31.965540613412017</v>
          </cell>
        </row>
        <row r="44">
          <cell r="A44">
            <v>32</v>
          </cell>
          <cell r="F44">
            <v>33.721996569586338</v>
          </cell>
        </row>
        <row r="45">
          <cell r="A45">
            <v>33</v>
          </cell>
          <cell r="F45">
            <v>35.56062003807515</v>
          </cell>
        </row>
        <row r="46">
          <cell r="A46">
            <v>34</v>
          </cell>
          <cell r="F46">
            <v>37.484534206053667</v>
          </cell>
        </row>
        <row r="47">
          <cell r="A47">
            <v>35</v>
          </cell>
          <cell r="F47">
            <v>39.496950275571578</v>
          </cell>
        </row>
        <row r="48">
          <cell r="A48">
            <v>36</v>
          </cell>
          <cell r="F48">
            <v>41.601168874879306</v>
          </cell>
        </row>
        <row r="49">
          <cell r="A49">
            <v>37</v>
          </cell>
          <cell r="F49">
            <v>43.800581463024514</v>
          </cell>
        </row>
        <row r="50">
          <cell r="A50">
            <v>38</v>
          </cell>
          <cell r="F50">
            <v>46.098671726991945</v>
          </cell>
        </row>
        <row r="51">
          <cell r="A51">
            <v>39</v>
          </cell>
          <cell r="F51">
            <v>48.499016970662893</v>
          </cell>
        </row>
        <row r="52">
          <cell r="A52">
            <v>40</v>
          </cell>
          <cell r="F52">
            <v>51.005289494876564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4B49-6DB5-4ED1-8DDE-284D82CBB884}">
  <dimension ref="A1:G52"/>
  <sheetViews>
    <sheetView tabSelected="1" topLeftCell="B1" zoomScale="70" zoomScaleNormal="70" workbookViewId="0">
      <selection activeCell="J52" sqref="J52"/>
    </sheetView>
  </sheetViews>
  <sheetFormatPr baseColWidth="10" defaultRowHeight="14.5" x14ac:dyDescent="0.35"/>
  <cols>
    <col min="1" max="1" width="14.453125" customWidth="1"/>
    <col min="6" max="6" width="11.453125" style="31" customWidth="1"/>
    <col min="257" max="257" width="14.453125" customWidth="1"/>
    <col min="262" max="262" width="11.453125" customWidth="1"/>
    <col min="513" max="513" width="14.453125" customWidth="1"/>
    <col min="518" max="518" width="11.453125" customWidth="1"/>
    <col min="769" max="769" width="14.453125" customWidth="1"/>
    <col min="774" max="774" width="11.453125" customWidth="1"/>
    <col min="1025" max="1025" width="14.453125" customWidth="1"/>
    <col min="1030" max="1030" width="11.453125" customWidth="1"/>
    <col min="1281" max="1281" width="14.453125" customWidth="1"/>
    <col min="1286" max="1286" width="11.453125" customWidth="1"/>
    <col min="1537" max="1537" width="14.453125" customWidth="1"/>
    <col min="1542" max="1542" width="11.453125" customWidth="1"/>
    <col min="1793" max="1793" width="14.453125" customWidth="1"/>
    <col min="1798" max="1798" width="11.453125" customWidth="1"/>
    <col min="2049" max="2049" width="14.453125" customWidth="1"/>
    <col min="2054" max="2054" width="11.453125" customWidth="1"/>
    <col min="2305" max="2305" width="14.453125" customWidth="1"/>
    <col min="2310" max="2310" width="11.453125" customWidth="1"/>
    <col min="2561" max="2561" width="14.453125" customWidth="1"/>
    <col min="2566" max="2566" width="11.453125" customWidth="1"/>
    <col min="2817" max="2817" width="14.453125" customWidth="1"/>
    <col min="2822" max="2822" width="11.453125" customWidth="1"/>
    <col min="3073" max="3073" width="14.453125" customWidth="1"/>
    <col min="3078" max="3078" width="11.453125" customWidth="1"/>
    <col min="3329" max="3329" width="14.453125" customWidth="1"/>
    <col min="3334" max="3334" width="11.453125" customWidth="1"/>
    <col min="3585" max="3585" width="14.453125" customWidth="1"/>
    <col min="3590" max="3590" width="11.453125" customWidth="1"/>
    <col min="3841" max="3841" width="14.453125" customWidth="1"/>
    <col min="3846" max="3846" width="11.453125" customWidth="1"/>
    <col min="4097" max="4097" width="14.453125" customWidth="1"/>
    <col min="4102" max="4102" width="11.453125" customWidth="1"/>
    <col min="4353" max="4353" width="14.453125" customWidth="1"/>
    <col min="4358" max="4358" width="11.453125" customWidth="1"/>
    <col min="4609" max="4609" width="14.453125" customWidth="1"/>
    <col min="4614" max="4614" width="11.453125" customWidth="1"/>
    <col min="4865" max="4865" width="14.453125" customWidth="1"/>
    <col min="4870" max="4870" width="11.453125" customWidth="1"/>
    <col min="5121" max="5121" width="14.453125" customWidth="1"/>
    <col min="5126" max="5126" width="11.453125" customWidth="1"/>
    <col min="5377" max="5377" width="14.453125" customWidth="1"/>
    <col min="5382" max="5382" width="11.453125" customWidth="1"/>
    <col min="5633" max="5633" width="14.453125" customWidth="1"/>
    <col min="5638" max="5638" width="11.453125" customWidth="1"/>
    <col min="5889" max="5889" width="14.453125" customWidth="1"/>
    <col min="5894" max="5894" width="11.453125" customWidth="1"/>
    <col min="6145" max="6145" width="14.453125" customWidth="1"/>
    <col min="6150" max="6150" width="11.453125" customWidth="1"/>
    <col min="6401" max="6401" width="14.453125" customWidth="1"/>
    <col min="6406" max="6406" width="11.453125" customWidth="1"/>
    <col min="6657" max="6657" width="14.453125" customWidth="1"/>
    <col min="6662" max="6662" width="11.453125" customWidth="1"/>
    <col min="6913" max="6913" width="14.453125" customWidth="1"/>
    <col min="6918" max="6918" width="11.453125" customWidth="1"/>
    <col min="7169" max="7169" width="14.453125" customWidth="1"/>
    <col min="7174" max="7174" width="11.453125" customWidth="1"/>
    <col min="7425" max="7425" width="14.453125" customWidth="1"/>
    <col min="7430" max="7430" width="11.453125" customWidth="1"/>
    <col min="7681" max="7681" width="14.453125" customWidth="1"/>
    <col min="7686" max="7686" width="11.453125" customWidth="1"/>
    <col min="7937" max="7937" width="14.453125" customWidth="1"/>
    <col min="7942" max="7942" width="11.453125" customWidth="1"/>
    <col min="8193" max="8193" width="14.453125" customWidth="1"/>
    <col min="8198" max="8198" width="11.453125" customWidth="1"/>
    <col min="8449" max="8449" width="14.453125" customWidth="1"/>
    <col min="8454" max="8454" width="11.453125" customWidth="1"/>
    <col min="8705" max="8705" width="14.453125" customWidth="1"/>
    <col min="8710" max="8710" width="11.453125" customWidth="1"/>
    <col min="8961" max="8961" width="14.453125" customWidth="1"/>
    <col min="8966" max="8966" width="11.453125" customWidth="1"/>
    <col min="9217" max="9217" width="14.453125" customWidth="1"/>
    <col min="9222" max="9222" width="11.453125" customWidth="1"/>
    <col min="9473" max="9473" width="14.453125" customWidth="1"/>
    <col min="9478" max="9478" width="11.453125" customWidth="1"/>
    <col min="9729" max="9729" width="14.453125" customWidth="1"/>
    <col min="9734" max="9734" width="11.453125" customWidth="1"/>
    <col min="9985" max="9985" width="14.453125" customWidth="1"/>
    <col min="9990" max="9990" width="11.453125" customWidth="1"/>
    <col min="10241" max="10241" width="14.453125" customWidth="1"/>
    <col min="10246" max="10246" width="11.453125" customWidth="1"/>
    <col min="10497" max="10497" width="14.453125" customWidth="1"/>
    <col min="10502" max="10502" width="11.453125" customWidth="1"/>
    <col min="10753" max="10753" width="14.453125" customWidth="1"/>
    <col min="10758" max="10758" width="11.453125" customWidth="1"/>
    <col min="11009" max="11009" width="14.453125" customWidth="1"/>
    <col min="11014" max="11014" width="11.453125" customWidth="1"/>
    <col min="11265" max="11265" width="14.453125" customWidth="1"/>
    <col min="11270" max="11270" width="11.453125" customWidth="1"/>
    <col min="11521" max="11521" width="14.453125" customWidth="1"/>
    <col min="11526" max="11526" width="11.453125" customWidth="1"/>
    <col min="11777" max="11777" width="14.453125" customWidth="1"/>
    <col min="11782" max="11782" width="11.453125" customWidth="1"/>
    <col min="12033" max="12033" width="14.453125" customWidth="1"/>
    <col min="12038" max="12038" width="11.453125" customWidth="1"/>
    <col min="12289" max="12289" width="14.453125" customWidth="1"/>
    <col min="12294" max="12294" width="11.453125" customWidth="1"/>
    <col min="12545" max="12545" width="14.453125" customWidth="1"/>
    <col min="12550" max="12550" width="11.453125" customWidth="1"/>
    <col min="12801" max="12801" width="14.453125" customWidth="1"/>
    <col min="12806" max="12806" width="11.453125" customWidth="1"/>
    <col min="13057" max="13057" width="14.453125" customWidth="1"/>
    <col min="13062" max="13062" width="11.453125" customWidth="1"/>
    <col min="13313" max="13313" width="14.453125" customWidth="1"/>
    <col min="13318" max="13318" width="11.453125" customWidth="1"/>
    <col min="13569" max="13569" width="14.453125" customWidth="1"/>
    <col min="13574" max="13574" width="11.453125" customWidth="1"/>
    <col min="13825" max="13825" width="14.453125" customWidth="1"/>
    <col min="13830" max="13830" width="11.453125" customWidth="1"/>
    <col min="14081" max="14081" width="14.453125" customWidth="1"/>
    <col min="14086" max="14086" width="11.453125" customWidth="1"/>
    <col min="14337" max="14337" width="14.453125" customWidth="1"/>
    <col min="14342" max="14342" width="11.453125" customWidth="1"/>
    <col min="14593" max="14593" width="14.453125" customWidth="1"/>
    <col min="14598" max="14598" width="11.453125" customWidth="1"/>
    <col min="14849" max="14849" width="14.453125" customWidth="1"/>
    <col min="14854" max="14854" width="11.453125" customWidth="1"/>
    <col min="15105" max="15105" width="14.453125" customWidth="1"/>
    <col min="15110" max="15110" width="11.453125" customWidth="1"/>
    <col min="15361" max="15361" width="14.453125" customWidth="1"/>
    <col min="15366" max="15366" width="11.453125" customWidth="1"/>
    <col min="15617" max="15617" width="14.453125" customWidth="1"/>
    <col min="15622" max="15622" width="11.453125" customWidth="1"/>
    <col min="15873" max="15873" width="14.453125" customWidth="1"/>
    <col min="15878" max="15878" width="11.453125" customWidth="1"/>
    <col min="16129" max="16129" width="14.453125" customWidth="1"/>
    <col min="16134" max="16134" width="11.453125" customWidth="1"/>
  </cols>
  <sheetData>
    <row r="1" spans="1:7" x14ac:dyDescent="0.35">
      <c r="A1" t="s">
        <v>7</v>
      </c>
      <c r="B1" t="s">
        <v>8</v>
      </c>
      <c r="C1" t="s">
        <v>9</v>
      </c>
      <c r="D1" t="s">
        <v>10</v>
      </c>
      <c r="E1" t="s">
        <v>11</v>
      </c>
      <c r="F1" s="31" t="s">
        <v>12</v>
      </c>
    </row>
    <row r="2" spans="1:7" s="32" customFormat="1" ht="13" x14ac:dyDescent="0.3">
      <c r="A2" s="32">
        <v>-10</v>
      </c>
      <c r="B2" s="32">
        <f>273.15+A2</f>
        <v>263.14999999999998</v>
      </c>
      <c r="C2" s="32">
        <f>7.602*A2/(241.2+A2)</f>
        <v>-0.32880622837370249</v>
      </c>
      <c r="D2" s="32">
        <f>611.213*10^C2</f>
        <v>286.67271159681195</v>
      </c>
      <c r="E2" s="32">
        <f>D2/461.52/B2</f>
        <v>2.360437219919955E-3</v>
      </c>
      <c r="F2" s="33">
        <f>E2*1000</f>
        <v>2.3604372199199548</v>
      </c>
      <c r="G2" s="33"/>
    </row>
    <row r="3" spans="1:7" x14ac:dyDescent="0.35">
      <c r="A3">
        <v>-9</v>
      </c>
      <c r="B3">
        <f t="shared" ref="B3:B52" si="0">273.15+A3</f>
        <v>264.14999999999998</v>
      </c>
      <c r="C3">
        <f t="shared" ref="C3:C52" si="1">7.602*A3/(241.2+A3)</f>
        <v>-0.2946511627906977</v>
      </c>
      <c r="D3">
        <f t="shared" ref="D3:D52" si="2">611.213*10^C3</f>
        <v>310.12831530744717</v>
      </c>
      <c r="E3">
        <f t="shared" ref="E3:E52" si="3">D3/461.52/B3</f>
        <v>2.5439014273277182E-3</v>
      </c>
      <c r="F3" s="31">
        <f t="shared" ref="F3:F52" si="4">E3*1000</f>
        <v>2.5439014273277181</v>
      </c>
    </row>
    <row r="4" spans="1:7" x14ac:dyDescent="0.35">
      <c r="A4">
        <v>-8</v>
      </c>
      <c r="B4">
        <f t="shared" si="0"/>
        <v>265.14999999999998</v>
      </c>
      <c r="C4">
        <f t="shared" si="1"/>
        <v>-0.2607890222984563</v>
      </c>
      <c r="D4">
        <f t="shared" si="2"/>
        <v>335.27684452105689</v>
      </c>
      <c r="E4">
        <f t="shared" si="3"/>
        <v>2.7398160347645536E-3</v>
      </c>
      <c r="F4" s="31">
        <f t="shared" si="4"/>
        <v>2.7398160347645537</v>
      </c>
    </row>
    <row r="5" spans="1:7" x14ac:dyDescent="0.35">
      <c r="A5">
        <v>-7</v>
      </c>
      <c r="B5">
        <f t="shared" si="0"/>
        <v>266.14999999999998</v>
      </c>
      <c r="C5">
        <f t="shared" si="1"/>
        <v>-0.22721605465414177</v>
      </c>
      <c r="D5">
        <f t="shared" si="2"/>
        <v>362.2234211433738</v>
      </c>
      <c r="E5">
        <f t="shared" si="3"/>
        <v>2.9488965111011353E-3</v>
      </c>
      <c r="F5" s="31">
        <f t="shared" si="4"/>
        <v>2.9488965111011352</v>
      </c>
    </row>
    <row r="6" spans="1:7" x14ac:dyDescent="0.35">
      <c r="A6">
        <v>-6</v>
      </c>
      <c r="B6">
        <f t="shared" si="0"/>
        <v>267.14999999999998</v>
      </c>
      <c r="C6">
        <f t="shared" si="1"/>
        <v>-0.19392857142857145</v>
      </c>
      <c r="D6">
        <f t="shared" si="2"/>
        <v>391.07856354432505</v>
      </c>
      <c r="E6">
        <f t="shared" si="3"/>
        <v>3.1718913812864365E-3</v>
      </c>
      <c r="F6" s="31">
        <f t="shared" si="4"/>
        <v>3.1718913812864367</v>
      </c>
    </row>
    <row r="7" spans="1:7" s="32" customFormat="1" ht="13" x14ac:dyDescent="0.3">
      <c r="A7" s="32">
        <v>-5</v>
      </c>
      <c r="B7" s="32">
        <f t="shared" si="0"/>
        <v>268.14999999999998</v>
      </c>
      <c r="C7" s="32">
        <f t="shared" si="1"/>
        <v>-0.16092294665537682</v>
      </c>
      <c r="D7" s="32">
        <f t="shared" si="2"/>
        <v>421.95839923729613</v>
      </c>
      <c r="E7" s="32">
        <f t="shared" si="3"/>
        <v>3.4095833285036608E-3</v>
      </c>
      <c r="F7" s="33">
        <f t="shared" si="4"/>
        <v>3.4095833285036607</v>
      </c>
    </row>
    <row r="8" spans="1:7" x14ac:dyDescent="0.35">
      <c r="A8">
        <v>-4</v>
      </c>
      <c r="B8">
        <f t="shared" si="0"/>
        <v>269.14999999999998</v>
      </c>
      <c r="C8">
        <f t="shared" si="1"/>
        <v>-0.12819561551433389</v>
      </c>
      <c r="D8">
        <f t="shared" si="2"/>
        <v>454.98488289350195</v>
      </c>
      <c r="E8">
        <f t="shared" si="3"/>
        <v>3.6627903147059848E-3</v>
      </c>
      <c r="F8" s="31">
        <f t="shared" si="4"/>
        <v>3.6627903147059846</v>
      </c>
    </row>
    <row r="9" spans="1:7" x14ac:dyDescent="0.35">
      <c r="A9">
        <v>-3</v>
      </c>
      <c r="B9">
        <f t="shared" si="0"/>
        <v>270.14999999999998</v>
      </c>
      <c r="C9">
        <f t="shared" si="1"/>
        <v>-9.5743073047858951E-2</v>
      </c>
      <c r="D9">
        <f t="shared" si="2"/>
        <v>490.28601970912035</v>
      </c>
      <c r="E9">
        <f t="shared" si="3"/>
        <v>3.9323667191974651E-3</v>
      </c>
      <c r="F9" s="31">
        <f t="shared" si="4"/>
        <v>3.9323667191974652</v>
      </c>
    </row>
    <row r="10" spans="1:7" x14ac:dyDescent="0.35">
      <c r="A10">
        <v>-2</v>
      </c>
      <c r="B10">
        <f t="shared" si="0"/>
        <v>271.14999999999998</v>
      </c>
      <c r="C10">
        <f t="shared" si="1"/>
        <v>-6.3561872909699002E-2</v>
      </c>
      <c r="D10">
        <f t="shared" si="2"/>
        <v>527.99609413904386</v>
      </c>
      <c r="E10">
        <f t="shared" si="3"/>
        <v>4.2192044949039779E-3</v>
      </c>
      <c r="F10" s="31">
        <f t="shared" si="4"/>
        <v>4.2192044949039778</v>
      </c>
    </row>
    <row r="11" spans="1:7" x14ac:dyDescent="0.35">
      <c r="A11">
        <v>-1</v>
      </c>
      <c r="B11">
        <f t="shared" si="0"/>
        <v>272.14999999999998</v>
      </c>
      <c r="C11">
        <f t="shared" si="1"/>
        <v>-3.1648626144879267E-2</v>
      </c>
      <c r="D11">
        <f t="shared" si="2"/>
        <v>568.25590400726139</v>
      </c>
      <c r="E11">
        <f t="shared" si="3"/>
        <v>4.5242343419588946E-3</v>
      </c>
      <c r="F11" s="31">
        <f t="shared" si="4"/>
        <v>4.5242343419588948</v>
      </c>
    </row>
    <row r="12" spans="1:7" s="32" customFormat="1" ht="13" x14ac:dyDescent="0.3">
      <c r="A12" s="32">
        <v>0</v>
      </c>
      <c r="B12" s="32">
        <f t="shared" si="0"/>
        <v>273.14999999999998</v>
      </c>
      <c r="C12" s="32">
        <f t="shared" si="1"/>
        <v>0</v>
      </c>
      <c r="D12" s="32">
        <f t="shared" si="2"/>
        <v>611.21299999999997</v>
      </c>
      <c r="E12" s="32">
        <f t="shared" si="3"/>
        <v>4.848426898208396E-3</v>
      </c>
      <c r="F12" s="33">
        <f t="shared" si="4"/>
        <v>4.8484268982083956</v>
      </c>
    </row>
    <row r="13" spans="1:7" x14ac:dyDescent="0.35">
      <c r="A13">
        <v>1</v>
      </c>
      <c r="B13">
        <f t="shared" si="0"/>
        <v>274.14999999999998</v>
      </c>
      <c r="C13">
        <f t="shared" si="1"/>
        <v>3.1387283236994225E-2</v>
      </c>
      <c r="D13">
        <f t="shared" si="2"/>
        <v>657.02193054383667</v>
      </c>
      <c r="E13">
        <f t="shared" si="3"/>
        <v>5.1927939462218754E-3</v>
      </c>
      <c r="F13" s="31">
        <f t="shared" si="4"/>
        <v>5.1927939462218751</v>
      </c>
    </row>
    <row r="14" spans="1:7" x14ac:dyDescent="0.35">
      <c r="A14">
        <v>2</v>
      </c>
      <c r="B14">
        <f t="shared" si="0"/>
        <v>275.14999999999998</v>
      </c>
      <c r="C14">
        <f t="shared" si="1"/>
        <v>6.251644736842106E-2</v>
      </c>
      <c r="D14">
        <f t="shared" si="2"/>
        <v>705.84449206704664</v>
      </c>
      <c r="E14">
        <f t="shared" si="3"/>
        <v>5.5583896363738785E-3</v>
      </c>
      <c r="F14" s="31">
        <f t="shared" si="4"/>
        <v>5.5583896363738781</v>
      </c>
    </row>
    <row r="15" spans="1:7" x14ac:dyDescent="0.35">
      <c r="A15">
        <v>3</v>
      </c>
      <c r="B15">
        <f t="shared" si="0"/>
        <v>276.14999999999998</v>
      </c>
      <c r="C15">
        <f t="shared" si="1"/>
        <v>9.3390663390663403E-2</v>
      </c>
      <c r="D15">
        <f t="shared" si="2"/>
        <v>757.84998463847421</v>
      </c>
      <c r="E15">
        <f t="shared" si="3"/>
        <v>5.9463117255453488E-3</v>
      </c>
      <c r="F15" s="31">
        <f t="shared" si="4"/>
        <v>5.9463117255453488</v>
      </c>
    </row>
    <row r="16" spans="1:7" x14ac:dyDescent="0.35">
      <c r="A16">
        <v>4</v>
      </c>
      <c r="B16">
        <f t="shared" si="0"/>
        <v>277.14999999999998</v>
      </c>
      <c r="C16">
        <f t="shared" si="1"/>
        <v>0.12401305057096249</v>
      </c>
      <c r="D16">
        <f t="shared" si="2"/>
        <v>813.21547297422592</v>
      </c>
      <c r="E16">
        <f t="shared" si="3"/>
        <v>6.3577028309738668E-3</v>
      </c>
      <c r="F16" s="31">
        <f t="shared" si="4"/>
        <v>6.3577028309738663</v>
      </c>
    </row>
    <row r="17" spans="1:6" s="32" customFormat="1" ht="13" x14ac:dyDescent="0.3">
      <c r="A17" s="32">
        <v>5</v>
      </c>
      <c r="B17" s="32">
        <f t="shared" si="0"/>
        <v>278.14999999999998</v>
      </c>
      <c r="C17" s="32">
        <f t="shared" si="1"/>
        <v>0.15438667749796917</v>
      </c>
      <c r="D17" s="32">
        <f t="shared" si="2"/>
        <v>872.12605279847401</v>
      </c>
      <c r="E17" s="32">
        <f t="shared" si="3"/>
        <v>6.7937516987647949E-3</v>
      </c>
      <c r="F17" s="33">
        <f t="shared" si="4"/>
        <v>6.7937516987647948</v>
      </c>
    </row>
    <row r="18" spans="1:6" x14ac:dyDescent="0.35">
      <c r="A18">
        <v>6</v>
      </c>
      <c r="B18">
        <f t="shared" si="0"/>
        <v>279.14999999999998</v>
      </c>
      <c r="C18">
        <f t="shared" si="1"/>
        <v>0.18451456310679612</v>
      </c>
      <c r="D18">
        <f t="shared" si="2"/>
        <v>934.77512254064084</v>
      </c>
      <c r="E18">
        <f t="shared" si="3"/>
        <v>7.2556944865580951E-3</v>
      </c>
      <c r="F18" s="31">
        <f t="shared" si="4"/>
        <v>7.2556944865580952</v>
      </c>
    </row>
    <row r="19" spans="1:6" x14ac:dyDescent="0.35">
      <c r="A19">
        <v>7</v>
      </c>
      <c r="B19">
        <f t="shared" si="0"/>
        <v>280.14999999999998</v>
      </c>
      <c r="C19">
        <f t="shared" si="1"/>
        <v>0.21439967767929091</v>
      </c>
      <c r="D19">
        <f t="shared" si="2"/>
        <v>1001.3646603472126</v>
      </c>
      <c r="E19">
        <f t="shared" si="3"/>
        <v>7.7448160598288804E-3</v>
      </c>
      <c r="F19" s="31">
        <f t="shared" si="4"/>
        <v>7.7448160598288807</v>
      </c>
    </row>
    <row r="20" spans="1:6" x14ac:dyDescent="0.35">
      <c r="A20">
        <v>8</v>
      </c>
      <c r="B20">
        <f t="shared" si="0"/>
        <v>281.14999999999998</v>
      </c>
      <c r="C20">
        <f t="shared" si="1"/>
        <v>0.24404494382022474</v>
      </c>
      <c r="D20">
        <f t="shared" si="2"/>
        <v>1072.1055063824026</v>
      </c>
      <c r="E20">
        <f t="shared" si="3"/>
        <v>8.2624513012835611E-3</v>
      </c>
      <c r="F20" s="31">
        <f t="shared" si="4"/>
        <v>8.2624513012835603</v>
      </c>
    </row>
    <row r="21" spans="1:6" x14ac:dyDescent="0.35">
      <c r="A21">
        <v>9</v>
      </c>
      <c r="B21">
        <f t="shared" si="0"/>
        <v>282.14999999999998</v>
      </c>
      <c r="C21">
        <f t="shared" si="1"/>
        <v>0.27345323741007199</v>
      </c>
      <c r="D21">
        <f t="shared" si="2"/>
        <v>1147.2176503878736</v>
      </c>
      <c r="E21">
        <f t="shared" si="3"/>
        <v>8.8099864327979456E-3</v>
      </c>
      <c r="F21" s="31">
        <f t="shared" si="4"/>
        <v>8.8099864327979454</v>
      </c>
    </row>
    <row r="22" spans="1:6" s="32" customFormat="1" ht="13" x14ac:dyDescent="0.3">
      <c r="A22" s="32">
        <v>10</v>
      </c>
      <c r="B22" s="32">
        <f t="shared" si="0"/>
        <v>283.14999999999998</v>
      </c>
      <c r="C22" s="32">
        <f t="shared" si="1"/>
        <v>0.3026273885350319</v>
      </c>
      <c r="D22" s="32">
        <f t="shared" si="2"/>
        <v>1226.9305244677098</v>
      </c>
      <c r="E22" s="32">
        <f t="shared" si="3"/>
        <v>9.3888603493284643E-3</v>
      </c>
      <c r="F22" s="33">
        <f t="shared" si="4"/>
        <v>9.3888603493284641</v>
      </c>
    </row>
    <row r="23" spans="1:6" x14ac:dyDescent="0.35">
      <c r="A23">
        <v>11</v>
      </c>
      <c r="B23">
        <f t="shared" si="0"/>
        <v>284.14999999999998</v>
      </c>
      <c r="C23">
        <f t="shared" si="1"/>
        <v>0.3315701823949247</v>
      </c>
      <c r="D23">
        <f t="shared" si="2"/>
        <v>1311.4833010608377</v>
      </c>
      <c r="E23">
        <f t="shared" si="3"/>
        <v>1.0000565964213377E-2</v>
      </c>
      <c r="F23" s="31">
        <f t="shared" si="4"/>
        <v>10.000565964213378</v>
      </c>
    </row>
    <row r="24" spans="1:6" x14ac:dyDescent="0.35">
      <c r="A24">
        <v>12</v>
      </c>
      <c r="B24">
        <f t="shared" si="0"/>
        <v>285.14999999999998</v>
      </c>
      <c r="C24">
        <f t="shared" si="1"/>
        <v>0.36028436018957349</v>
      </c>
      <c r="D24">
        <f t="shared" si="2"/>
        <v>1401.1251960591171</v>
      </c>
      <c r="E24">
        <f t="shared" si="3"/>
        <v>1.0646651565266846E-2</v>
      </c>
      <c r="F24" s="31">
        <f t="shared" si="4"/>
        <v>10.646651565266845</v>
      </c>
    </row>
    <row r="25" spans="1:6" x14ac:dyDescent="0.35">
      <c r="A25">
        <v>13</v>
      </c>
      <c r="B25">
        <f t="shared" si="0"/>
        <v>286.14999999999998</v>
      </c>
      <c r="C25">
        <f t="shared" si="1"/>
        <v>0.38877261998426443</v>
      </c>
      <c r="D25">
        <f t="shared" si="2"/>
        <v>1496.1157770253719</v>
      </c>
      <c r="E25">
        <f t="shared" si="3"/>
        <v>1.132872218105559E-2</v>
      </c>
      <c r="F25" s="31">
        <f t="shared" si="4"/>
        <v>11.328722181055591</v>
      </c>
    </row>
    <row r="26" spans="1:6" x14ac:dyDescent="0.35">
      <c r="A26">
        <v>14</v>
      </c>
      <c r="B26">
        <f t="shared" si="0"/>
        <v>287.14999999999998</v>
      </c>
      <c r="C26">
        <f t="shared" si="1"/>
        <v>0.41703761755485896</v>
      </c>
      <c r="D26">
        <f t="shared" si="2"/>
        <v>1596.7252764616924</v>
      </c>
      <c r="E26">
        <f t="shared" si="3"/>
        <v>1.2048440956735141E-2</v>
      </c>
      <c r="F26" s="31">
        <f t="shared" si="4"/>
        <v>12.048440956735142</v>
      </c>
    </row>
    <row r="27" spans="1:6" s="32" customFormat="1" ht="13" x14ac:dyDescent="0.3">
      <c r="A27" s="32">
        <v>15</v>
      </c>
      <c r="B27" s="32">
        <f t="shared" si="0"/>
        <v>288.14999999999998</v>
      </c>
      <c r="C27" s="32">
        <f t="shared" si="1"/>
        <v>0.44508196721311477</v>
      </c>
      <c r="D27" s="32">
        <f t="shared" si="2"/>
        <v>1703.2349100744646</v>
      </c>
      <c r="E27" s="32">
        <f t="shared" si="3"/>
        <v>1.2807530538810796E-2</v>
      </c>
      <c r="F27" s="33">
        <f t="shared" si="4"/>
        <v>12.807530538810795</v>
      </c>
    </row>
    <row r="28" spans="1:6" x14ac:dyDescent="0.35">
      <c r="A28">
        <v>16</v>
      </c>
      <c r="B28">
        <f t="shared" si="0"/>
        <v>289.14999999999998</v>
      </c>
      <c r="C28">
        <f t="shared" si="1"/>
        <v>0.47290824261275277</v>
      </c>
      <c r="D28">
        <f t="shared" si="2"/>
        <v>1815.9371999787024</v>
      </c>
      <c r="E28">
        <f t="shared" si="3"/>
        <v>1.3607774468176913E-2</v>
      </c>
      <c r="F28" s="31">
        <f t="shared" si="4"/>
        <v>13.607774468176913</v>
      </c>
    </row>
    <row r="29" spans="1:6" x14ac:dyDescent="0.35">
      <c r="A29">
        <v>17</v>
      </c>
      <c r="B29">
        <f t="shared" si="0"/>
        <v>290.14999999999998</v>
      </c>
      <c r="C29">
        <f t="shared" si="1"/>
        <v>0.5005189775367932</v>
      </c>
      <c r="D29">
        <f t="shared" si="2"/>
        <v>1935.1363027804543</v>
      </c>
      <c r="E29">
        <f t="shared" si="3"/>
        <v>1.4451018580777644E-2</v>
      </c>
      <c r="F29" s="31">
        <f t="shared" si="4"/>
        <v>14.451018580777644</v>
      </c>
    </row>
    <row r="30" spans="1:6" x14ac:dyDescent="0.35">
      <c r="A30">
        <v>18</v>
      </c>
      <c r="B30">
        <f t="shared" si="0"/>
        <v>291.14999999999998</v>
      </c>
      <c r="C30">
        <f t="shared" si="1"/>
        <v>0.5279166666666667</v>
      </c>
      <c r="D30">
        <f t="shared" si="2"/>
        <v>2061.1483424722805</v>
      </c>
      <c r="E30">
        <f t="shared" si="3"/>
        <v>1.5339172415222013E-2</v>
      </c>
      <c r="F30" s="31">
        <f t="shared" si="4"/>
        <v>15.339172415222013</v>
      </c>
    </row>
    <row r="31" spans="1:6" x14ac:dyDescent="0.35">
      <c r="A31">
        <v>19</v>
      </c>
      <c r="B31">
        <f t="shared" si="0"/>
        <v>292.14999999999998</v>
      </c>
      <c r="C31">
        <f t="shared" si="1"/>
        <v>0.5551037663335896</v>
      </c>
      <c r="D31">
        <f t="shared" si="2"/>
        <v>2194.3017480730546</v>
      </c>
      <c r="E31">
        <f t="shared" si="3"/>
        <v>1.627421062667694E-2</v>
      </c>
      <c r="F31" s="31">
        <f t="shared" si="4"/>
        <v>16.27421062667694</v>
      </c>
    </row>
    <row r="32" spans="1:6" s="32" customFormat="1" ht="13" x14ac:dyDescent="0.3">
      <c r="A32" s="32">
        <v>20</v>
      </c>
      <c r="B32" s="32">
        <f t="shared" si="0"/>
        <v>293.14999999999998</v>
      </c>
      <c r="C32" s="32">
        <f t="shared" si="1"/>
        <v>0.58208269525268008</v>
      </c>
      <c r="D32" s="32">
        <f t="shared" si="2"/>
        <v>2334.9375959396962</v>
      </c>
      <c r="E32" s="32">
        <f t="shared" si="3"/>
        <v>1.7258174406353168E-2</v>
      </c>
      <c r="F32" s="33">
        <f t="shared" si="4"/>
        <v>17.258174406353167</v>
      </c>
    </row>
    <row r="33" spans="1:6" x14ac:dyDescent="0.35">
      <c r="A33">
        <v>21</v>
      </c>
      <c r="B33">
        <f t="shared" si="0"/>
        <v>294.14999999999998</v>
      </c>
      <c r="C33">
        <f t="shared" si="1"/>
        <v>0.60885583524027465</v>
      </c>
      <c r="D33">
        <f t="shared" si="2"/>
        <v>2483.4099566747941</v>
      </c>
      <c r="E33">
        <f t="shared" si="3"/>
        <v>1.8293172905890866E-2</v>
      </c>
      <c r="F33" s="31">
        <f t="shared" si="4"/>
        <v>18.293172905890867</v>
      </c>
    </row>
    <row r="34" spans="1:6" x14ac:dyDescent="0.35">
      <c r="A34">
        <v>22</v>
      </c>
      <c r="B34">
        <f t="shared" si="0"/>
        <v>295.14999999999998</v>
      </c>
      <c r="C34">
        <f t="shared" si="1"/>
        <v>0.63542553191489359</v>
      </c>
      <c r="D34">
        <f t="shared" si="2"/>
        <v>2640.086246550542</v>
      </c>
      <c r="E34">
        <f t="shared" si="3"/>
        <v>1.9381384665944575E-2</v>
      </c>
      <c r="F34" s="31">
        <f t="shared" si="4"/>
        <v>19.381384665944577</v>
      </c>
    </row>
    <row r="35" spans="1:6" x14ac:dyDescent="0.35">
      <c r="A35">
        <v>23</v>
      </c>
      <c r="B35">
        <f t="shared" si="0"/>
        <v>296.14999999999998</v>
      </c>
      <c r="C35">
        <f t="shared" si="1"/>
        <v>0.66179409538228617</v>
      </c>
      <c r="D35">
        <f t="shared" si="2"/>
        <v>2805.3475833658995</v>
      </c>
      <c r="E35">
        <f t="shared" si="3"/>
        <v>2.0525059048260234E-2</v>
      </c>
      <c r="F35" s="31">
        <f t="shared" si="4"/>
        <v>20.525059048260236</v>
      </c>
    </row>
    <row r="36" spans="1:6" x14ac:dyDescent="0.35">
      <c r="A36">
        <v>24</v>
      </c>
      <c r="B36">
        <f t="shared" si="0"/>
        <v>297.14999999999998</v>
      </c>
      <c r="C36">
        <f t="shared" si="1"/>
        <v>0.68796380090497744</v>
      </c>
      <c r="D36">
        <f t="shared" si="2"/>
        <v>2979.589146650454</v>
      </c>
      <c r="E36">
        <f t="shared" si="3"/>
        <v>2.1726517670531211E-2</v>
      </c>
      <c r="F36" s="31">
        <f t="shared" si="4"/>
        <v>21.726517670531212</v>
      </c>
    </row>
    <row r="37" spans="1:6" s="32" customFormat="1" ht="13" x14ac:dyDescent="0.3">
      <c r="A37" s="32">
        <v>25</v>
      </c>
      <c r="B37" s="32">
        <f t="shared" si="0"/>
        <v>298.14999999999998</v>
      </c>
      <c r="C37" s="32">
        <f t="shared" si="1"/>
        <v>0.7139368895567243</v>
      </c>
      <c r="D37" s="32">
        <f t="shared" si="2"/>
        <v>3163.2205421251224</v>
      </c>
      <c r="E37" s="32">
        <f t="shared" si="3"/>
        <v>2.2988155843314956E-2</v>
      </c>
      <c r="F37" s="33">
        <f t="shared" si="4"/>
        <v>22.988155843314956</v>
      </c>
    </row>
    <row r="38" spans="1:6" x14ac:dyDescent="0.35">
      <c r="A38">
        <v>26</v>
      </c>
      <c r="B38">
        <f t="shared" si="0"/>
        <v>299.14999999999998</v>
      </c>
      <c r="C38">
        <f t="shared" si="1"/>
        <v>0.73971556886227552</v>
      </c>
      <c r="D38">
        <f t="shared" si="2"/>
        <v>3356.6661703265104</v>
      </c>
      <c r="E38">
        <f t="shared" si="3"/>
        <v>2.4312444008287179E-2</v>
      </c>
      <c r="F38" s="31">
        <f t="shared" si="4"/>
        <v>24.31244400828718</v>
      </c>
    </row>
    <row r="39" spans="1:6" x14ac:dyDescent="0.35">
      <c r="A39">
        <v>27</v>
      </c>
      <c r="B39">
        <f t="shared" si="0"/>
        <v>300.14999999999998</v>
      </c>
      <c r="C39">
        <f t="shared" si="1"/>
        <v>0.76530201342281889</v>
      </c>
      <c r="D39">
        <f t="shared" si="2"/>
        <v>3560.3655992985487</v>
      </c>
      <c r="E39">
        <f t="shared" si="3"/>
        <v>2.5701929177106637E-2</v>
      </c>
      <c r="F39" s="31">
        <f t="shared" si="4"/>
        <v>25.701929177106638</v>
      </c>
    </row>
    <row r="40" spans="1:6" x14ac:dyDescent="0.35">
      <c r="A40">
        <v>28</v>
      </c>
      <c r="B40">
        <f t="shared" si="0"/>
        <v>301.14999999999998</v>
      </c>
      <c r="C40">
        <f t="shared" si="1"/>
        <v>0.79069836552748884</v>
      </c>
      <c r="D40">
        <f t="shared" si="2"/>
        <v>3774.7739412518836</v>
      </c>
      <c r="E40">
        <f t="shared" si="3"/>
        <v>2.7159236370160152E-2</v>
      </c>
      <c r="F40" s="31">
        <f t="shared" si="4"/>
        <v>27.159236370160151</v>
      </c>
    </row>
    <row r="41" spans="1:6" x14ac:dyDescent="0.35">
      <c r="A41">
        <v>29</v>
      </c>
      <c r="B41">
        <f t="shared" si="0"/>
        <v>302.14999999999998</v>
      </c>
      <c r="C41">
        <f t="shared" si="1"/>
        <v>0.81590673575129535</v>
      </c>
      <c r="D41">
        <f t="shared" si="2"/>
        <v>4000.3622330884523</v>
      </c>
      <c r="E41">
        <f t="shared" si="3"/>
        <v>2.8687070054455265E-2</v>
      </c>
      <c r="F41" s="31">
        <f t="shared" si="4"/>
        <v>28.687070054455265</v>
      </c>
    </row>
    <row r="42" spans="1:6" s="32" customFormat="1" ht="13" x14ac:dyDescent="0.3">
      <c r="A42" s="32">
        <v>30</v>
      </c>
      <c r="B42" s="32">
        <f t="shared" si="0"/>
        <v>303.14999999999998</v>
      </c>
      <c r="C42" s="32">
        <f t="shared" si="1"/>
        <v>0.84092920353982303</v>
      </c>
      <c r="D42" s="32">
        <f t="shared" si="2"/>
        <v>4237.617820685663</v>
      </c>
      <c r="E42" s="32">
        <f t="shared" si="3"/>
        <v>3.0288215579925424E-2</v>
      </c>
      <c r="F42" s="33">
        <f t="shared" si="4"/>
        <v>30.288215579925424</v>
      </c>
    </row>
    <row r="43" spans="1:6" x14ac:dyDescent="0.35">
      <c r="A43">
        <v>31</v>
      </c>
      <c r="B43">
        <f t="shared" si="0"/>
        <v>304.14999999999998</v>
      </c>
      <c r="C43">
        <f t="shared" si="1"/>
        <v>0.86576781778104339</v>
      </c>
      <c r="D43">
        <f t="shared" si="2"/>
        <v>4487.0447468317661</v>
      </c>
      <c r="E43">
        <f t="shared" si="3"/>
        <v>3.1965540613412016E-2</v>
      </c>
      <c r="F43" s="31">
        <f t="shared" si="4"/>
        <v>31.965540613412017</v>
      </c>
    </row>
    <row r="44" spans="1:6" x14ac:dyDescent="0.35">
      <c r="A44">
        <v>32</v>
      </c>
      <c r="B44">
        <f t="shared" si="0"/>
        <v>305.14999999999998</v>
      </c>
      <c r="C44">
        <f t="shared" si="1"/>
        <v>0.89042459736456814</v>
      </c>
      <c r="D44">
        <f t="shared" si="2"/>
        <v>4749.1641427011427</v>
      </c>
      <c r="E44">
        <f t="shared" si="3"/>
        <v>3.3721996569586341E-2</v>
      </c>
      <c r="F44" s="31">
        <f t="shared" si="4"/>
        <v>33.721996569586338</v>
      </c>
    </row>
    <row r="45" spans="1:6" x14ac:dyDescent="0.35">
      <c r="A45">
        <v>33</v>
      </c>
      <c r="B45">
        <f t="shared" si="0"/>
        <v>306.14999999999998</v>
      </c>
      <c r="C45">
        <f t="shared" si="1"/>
        <v>0.91490153172866528</v>
      </c>
      <c r="D45">
        <f t="shared" si="2"/>
        <v>5024.5146227555633</v>
      </c>
      <c r="E45">
        <f t="shared" si="3"/>
        <v>3.5560620038075148E-2</v>
      </c>
      <c r="F45" s="31">
        <f t="shared" si="4"/>
        <v>35.56062003807515</v>
      </c>
    </row>
    <row r="46" spans="1:6" x14ac:dyDescent="0.35">
      <c r="A46">
        <v>34</v>
      </c>
      <c r="B46">
        <f t="shared" si="0"/>
        <v>307.14999999999998</v>
      </c>
      <c r="C46">
        <f t="shared" si="1"/>
        <v>0.9392005813953489</v>
      </c>
      <c r="D46">
        <f t="shared" si="2"/>
        <v>5313.6526829548275</v>
      </c>
      <c r="E46">
        <f t="shared" si="3"/>
        <v>3.7484534206053667E-2</v>
      </c>
      <c r="F46" s="31">
        <f t="shared" si="4"/>
        <v>37.484534206053667</v>
      </c>
    </row>
    <row r="47" spans="1:6" s="32" customFormat="1" ht="13" x14ac:dyDescent="0.3">
      <c r="A47" s="32">
        <v>35</v>
      </c>
      <c r="B47" s="32">
        <f t="shared" si="0"/>
        <v>308.14999999999998</v>
      </c>
      <c r="C47" s="32">
        <f t="shared" si="1"/>
        <v>0.96332367849384504</v>
      </c>
      <c r="D47" s="32">
        <f t="shared" si="2"/>
        <v>5617.1531021576693</v>
      </c>
      <c r="E47" s="32">
        <f t="shared" si="3"/>
        <v>3.9496950275571575E-2</v>
      </c>
      <c r="F47" s="33">
        <f t="shared" si="4"/>
        <v>39.496950275571578</v>
      </c>
    </row>
    <row r="48" spans="1:6" x14ac:dyDescent="0.35">
      <c r="A48">
        <v>36</v>
      </c>
      <c r="B48">
        <f t="shared" si="0"/>
        <v>309.14999999999998</v>
      </c>
      <c r="C48">
        <f t="shared" si="1"/>
        <v>0.98727272727272741</v>
      </c>
      <c r="D48">
        <f t="shared" si="2"/>
        <v>5935.6093465913682</v>
      </c>
      <c r="E48">
        <f t="shared" si="3"/>
        <v>4.1601168874879309E-2</v>
      </c>
      <c r="F48" s="31">
        <f t="shared" si="4"/>
        <v>41.601168874879306</v>
      </c>
    </row>
    <row r="49" spans="1:6" x14ac:dyDescent="0.35">
      <c r="A49">
        <v>37</v>
      </c>
      <c r="B49">
        <f t="shared" si="0"/>
        <v>310.14999999999998</v>
      </c>
      <c r="C49">
        <f t="shared" si="1"/>
        <v>1.0110496046010065</v>
      </c>
      <c r="D49">
        <f t="shared" si="2"/>
        <v>6269.633977266195</v>
      </c>
      <c r="E49">
        <f t="shared" si="3"/>
        <v>4.3800581463024513E-2</v>
      </c>
      <c r="F49" s="31">
        <f t="shared" si="4"/>
        <v>43.800581463024514</v>
      </c>
    </row>
    <row r="50" spans="1:6" x14ac:dyDescent="0.35">
      <c r="A50">
        <v>38</v>
      </c>
      <c r="B50">
        <f t="shared" si="0"/>
        <v>311.14999999999998</v>
      </c>
      <c r="C50">
        <f t="shared" si="1"/>
        <v>1.034656160458453</v>
      </c>
      <c r="D50">
        <f t="shared" si="2"/>
        <v>6619.8590602085669</v>
      </c>
      <c r="E50">
        <f t="shared" si="3"/>
        <v>4.6098671726991947E-2</v>
      </c>
      <c r="F50" s="31">
        <f t="shared" si="4"/>
        <v>46.098671726991945</v>
      </c>
    </row>
    <row r="51" spans="1:6" x14ac:dyDescent="0.35">
      <c r="A51">
        <v>39</v>
      </c>
      <c r="B51">
        <f t="shared" si="0"/>
        <v>312.14999999999998</v>
      </c>
      <c r="C51">
        <f t="shared" si="1"/>
        <v>1.0580942184154176</v>
      </c>
      <c r="D51">
        <f t="shared" si="2"/>
        <v>6986.93657938455</v>
      </c>
      <c r="E51">
        <f t="shared" si="3"/>
        <v>4.8499016970662896E-2</v>
      </c>
      <c r="F51" s="31">
        <f t="shared" si="4"/>
        <v>48.499016970662893</v>
      </c>
    </row>
    <row r="52" spans="1:6" s="32" customFormat="1" ht="13" x14ac:dyDescent="0.3">
      <c r="A52" s="32">
        <v>40</v>
      </c>
      <c r="B52" s="32">
        <f t="shared" si="0"/>
        <v>313.14999999999998</v>
      </c>
      <c r="C52" s="32">
        <f t="shared" si="1"/>
        <v>1.0813655761024183</v>
      </c>
      <c r="D52" s="32">
        <f t="shared" si="2"/>
        <v>7371.5388521835612</v>
      </c>
      <c r="E52" s="32">
        <f t="shared" si="3"/>
        <v>5.1005289494876566E-2</v>
      </c>
      <c r="F52" s="33">
        <f t="shared" si="4"/>
        <v>51.005289494876564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836E-1943-4E01-B6A6-3C7B61F98166}">
  <dimension ref="A1:G15"/>
  <sheetViews>
    <sheetView zoomScale="130" zoomScaleNormal="130" workbookViewId="0">
      <selection activeCell="A4" sqref="A4"/>
    </sheetView>
  </sheetViews>
  <sheetFormatPr baseColWidth="10" defaultRowHeight="14.5" x14ac:dyDescent="0.35"/>
  <cols>
    <col min="1" max="1" width="24.453125" customWidth="1"/>
    <col min="2" max="3" width="16.453125" customWidth="1"/>
    <col min="4" max="4" width="17.453125" style="5" customWidth="1"/>
    <col min="5" max="5" width="17" customWidth="1"/>
    <col min="6" max="6" width="17.7265625" style="10" customWidth="1"/>
  </cols>
  <sheetData>
    <row r="1" spans="1:7" s="4" customFormat="1" ht="49.5" customHeight="1" x14ac:dyDescent="0.6">
      <c r="A1" s="13" t="s">
        <v>2</v>
      </c>
      <c r="B1" s="14"/>
      <c r="C1" s="14"/>
      <c r="D1" s="15"/>
      <c r="E1" s="14"/>
      <c r="F1" s="16"/>
      <c r="G1" s="17"/>
    </row>
    <row r="2" spans="1:7" x14ac:dyDescent="0.35">
      <c r="A2" s="18"/>
      <c r="B2" s="19"/>
      <c r="C2" s="19"/>
      <c r="D2" s="20"/>
      <c r="E2" s="19"/>
      <c r="F2" s="21"/>
      <c r="G2" s="22"/>
    </row>
    <row r="3" spans="1:7" s="1" customFormat="1" ht="23.5" x14ac:dyDescent="0.55000000000000004">
      <c r="A3" s="29" t="s">
        <v>1</v>
      </c>
      <c r="B3" s="30" t="s">
        <v>0</v>
      </c>
      <c r="C3" s="2" t="s">
        <v>3</v>
      </c>
      <c r="D3" s="6" t="s">
        <v>4</v>
      </c>
      <c r="E3" s="8" t="s">
        <v>5</v>
      </c>
      <c r="F3" s="11" t="s">
        <v>6</v>
      </c>
      <c r="G3" s="23"/>
    </row>
    <row r="4" spans="1:7" s="1" customFormat="1" ht="23.5" x14ac:dyDescent="0.55000000000000004">
      <c r="A4" s="29">
        <v>21.8</v>
      </c>
      <c r="B4" s="30">
        <v>14</v>
      </c>
      <c r="C4" s="3">
        <f>((6.112*EXP(1)^(17.62*(B4)/(B4+243.12)))-0.67*(A4-B4))/(6.112*EXP(1)^(17.62*A4/(A4+243.12)))</f>
        <v>0.41171788487416966</v>
      </c>
      <c r="D4" s="7">
        <f>(611.213*10^(7.602*A4/(241.2+A4)))/461.52/(273.15+A4)*1000</f>
        <v>19.159378315116072</v>
      </c>
      <c r="E4" s="9">
        <f>(611.213*10^(7.602*A4/(241.2+A4)))/461.52/(273.15+A4)*1000*C4</f>
        <v>7.8882587154036212</v>
      </c>
      <c r="F4" s="12">
        <f>243.12*((17.62*A4)/(243.12+A4)+LN(C4))/((17.62*243.12)/(243.12+A4)-LN(C4))</f>
        <v>8.0175174299194403</v>
      </c>
      <c r="G4" s="23"/>
    </row>
    <row r="5" spans="1:7" s="35" customFormat="1" ht="12" x14ac:dyDescent="0.3">
      <c r="A5" s="36" t="s">
        <v>13</v>
      </c>
      <c r="B5" s="36" t="s">
        <v>14</v>
      </c>
      <c r="C5" s="36" t="s">
        <v>15</v>
      </c>
      <c r="D5" s="37" t="s">
        <v>16</v>
      </c>
      <c r="E5" s="36" t="s">
        <v>17</v>
      </c>
      <c r="F5" s="38" t="s">
        <v>18</v>
      </c>
      <c r="G5" s="34"/>
    </row>
    <row r="6" spans="1:7" x14ac:dyDescent="0.35">
      <c r="A6" s="18"/>
      <c r="B6" s="19"/>
      <c r="C6" s="19"/>
      <c r="D6" s="20"/>
      <c r="E6" s="19"/>
      <c r="F6" s="21"/>
      <c r="G6" s="22"/>
    </row>
    <row r="7" spans="1:7" ht="15" thickBot="1" x14ac:dyDescent="0.4">
      <c r="A7" s="24"/>
      <c r="B7" s="25"/>
      <c r="C7" s="25"/>
      <c r="D7" s="26"/>
      <c r="E7" s="25"/>
      <c r="F7" s="27"/>
      <c r="G7" s="28"/>
    </row>
    <row r="10" spans="1:7" ht="15.5" x14ac:dyDescent="0.35">
      <c r="A10" s="39" t="s">
        <v>19</v>
      </c>
      <c r="B10" s="40"/>
      <c r="C10" s="40"/>
    </row>
    <row r="11" spans="1:7" x14ac:dyDescent="0.35">
      <c r="A11" s="41" t="s">
        <v>20</v>
      </c>
      <c r="B11" s="41"/>
      <c r="C11" s="41"/>
    </row>
    <row r="12" spans="1:7" x14ac:dyDescent="0.35">
      <c r="A12" s="41" t="s">
        <v>21</v>
      </c>
      <c r="B12" s="41"/>
      <c r="C12" s="41"/>
    </row>
    <row r="13" spans="1:7" x14ac:dyDescent="0.35">
      <c r="A13" s="41" t="s">
        <v>22</v>
      </c>
      <c r="B13" s="41"/>
      <c r="C13" s="41"/>
    </row>
    <row r="14" spans="1:7" x14ac:dyDescent="0.35">
      <c r="A14" s="41" t="s">
        <v>23</v>
      </c>
      <c r="B14" s="41"/>
      <c r="C14" s="41"/>
    </row>
    <row r="15" spans="1:7" x14ac:dyDescent="0.35">
      <c r="A15" s="41" t="s">
        <v>24</v>
      </c>
      <c r="B15" s="41"/>
      <c r="C15" s="41"/>
    </row>
  </sheetData>
  <conditionalFormatting sqref="C4">
    <cfRule type="cellIs" dxfId="0" priority="2" operator="greaterThan">
      <formula>100</formula>
    </cfRule>
    <cfRule type="cellIs" dxfId="1" priority="1" operator="greaterThan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Taupunktkurve</vt:lpstr>
      <vt:lpstr>Sprungsche 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2025-01-29T16:38:12Z</dcterms:created>
  <dcterms:modified xsi:type="dcterms:W3CDTF">2025-01-29T16:39:25Z</dcterms:modified>
</cp:coreProperties>
</file>